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4676" windowHeight="7440" activeTab="0"/>
  </bookViews>
  <sheets>
    <sheet name="2TAAFentry" sheetId="1" r:id="rId1"/>
    <sheet name="Meet Director Lists" sheetId="2" r:id="rId2"/>
  </sheets>
  <definedNames>
    <definedName name="ADULTSIZES">'Meet Director Lists'!$B$5:$B$11</definedName>
    <definedName name="divisions">'Meet Director Lists'!$F$2:$F$8</definedName>
    <definedName name="menslevels">'Meet Director Lists'!$D$2:$D$16</definedName>
    <definedName name="_xlnm.Print_Area" localSheetId="0">'2TAAFentry'!$A$1:$O$67</definedName>
    <definedName name="SIZES">'Meet Director Lists'!$B$2:$B$11</definedName>
    <definedName name="TAAFlevels">'Meet Director Lists'!$E$2:$E$15</definedName>
    <definedName name="teamsize">'Meet Director Lists'!$G$2:$G$5</definedName>
    <definedName name="usagstatus">'Meet Director Lists'!$A$7:$A$9</definedName>
    <definedName name="womenlevels">'Meet Director Lists'!$C$2:$C$16</definedName>
    <definedName name="yesno">'Meet Director Lists'!$A$2:$A$3</definedName>
  </definedNames>
  <calcPr fullCalcOnLoad="1"/>
</workbook>
</file>

<file path=xl/sharedStrings.xml><?xml version="1.0" encoding="utf-8"?>
<sst xmlns="http://schemas.openxmlformats.org/spreadsheetml/2006/main" count="123" uniqueCount="79">
  <si>
    <t>Meet Name:</t>
  </si>
  <si>
    <t>City:</t>
  </si>
  <si>
    <t>State:</t>
  </si>
  <si>
    <t>Zip:</t>
  </si>
  <si>
    <t>Entry Fee</t>
  </si>
  <si>
    <t>Club Email:</t>
  </si>
  <si>
    <t>Club Contact:</t>
  </si>
  <si>
    <t>T-SHIRT SIZE</t>
  </si>
  <si>
    <t>yes</t>
  </si>
  <si>
    <t>no</t>
  </si>
  <si>
    <t>CXS</t>
  </si>
  <si>
    <t>CS</t>
  </si>
  <si>
    <t>CM</t>
  </si>
  <si>
    <t>CL</t>
  </si>
  <si>
    <t>AXS</t>
  </si>
  <si>
    <t>AS</t>
  </si>
  <si>
    <t>AM</t>
  </si>
  <si>
    <t>AL</t>
  </si>
  <si>
    <t>AXL</t>
  </si>
  <si>
    <t>2XL</t>
  </si>
  <si>
    <t>XB</t>
  </si>
  <si>
    <t>XS</t>
  </si>
  <si>
    <t>XG</t>
  </si>
  <si>
    <t>XP</t>
  </si>
  <si>
    <t>XD</t>
  </si>
  <si>
    <t>sizes</t>
  </si>
  <si>
    <t>womens</t>
  </si>
  <si>
    <t>mens</t>
  </si>
  <si>
    <t>TAAF</t>
  </si>
  <si>
    <t>DIVISIONS</t>
  </si>
  <si>
    <t>3P</t>
  </si>
  <si>
    <t>JD</t>
  </si>
  <si>
    <t>Level 1</t>
  </si>
  <si>
    <t>Level 2</t>
  </si>
  <si>
    <t>Level 4</t>
  </si>
  <si>
    <t>Level 5</t>
  </si>
  <si>
    <t>Level 6</t>
  </si>
  <si>
    <t>Level 7</t>
  </si>
  <si>
    <t>Level 8</t>
  </si>
  <si>
    <t>QTY</t>
  </si>
  <si>
    <t>Totals</t>
  </si>
  <si>
    <t>TOTAL FEES DUE</t>
  </si>
  <si>
    <t>FINAL ENTRY Payment</t>
  </si>
  <si>
    <t>Team Entry</t>
  </si>
  <si>
    <t>Club Phone:</t>
  </si>
  <si>
    <t>Steet Address:</t>
  </si>
  <si>
    <t>Attending Club Name:</t>
  </si>
  <si>
    <t>USAG Current?</t>
  </si>
  <si>
    <t>CURRENT</t>
  </si>
  <si>
    <t>PENDING</t>
  </si>
  <si>
    <t>yesno</t>
  </si>
  <si>
    <t>USAG</t>
  </si>
  <si>
    <t>Not Applied</t>
  </si>
  <si>
    <t>COACH Tally:</t>
  </si>
  <si>
    <t>Athlete Tally:</t>
  </si>
  <si>
    <t>FREE Short size</t>
  </si>
  <si>
    <t>TOTAL COACHES</t>
  </si>
  <si>
    <t>Coach First Name</t>
  </si>
  <si>
    <t>Coach Last Name</t>
  </si>
  <si>
    <t>Athlete First Name</t>
  </si>
  <si>
    <t>Athlete Last Name</t>
  </si>
  <si>
    <t>Entry Deadline:</t>
  </si>
  <si>
    <t>TOTAL ATHLETES</t>
  </si>
  <si>
    <t>Did you send a deposit?</t>
  </si>
  <si>
    <t>USAG status to be verified in USAG Reservation System</t>
  </si>
  <si>
    <t>Competition:</t>
  </si>
  <si>
    <t>yes / no --&gt;</t>
  </si>
  <si>
    <t>First name, Level &amp; Short Size Required!</t>
  </si>
  <si>
    <r>
      <t xml:space="preserve">Coach </t>
    </r>
    <r>
      <rPr>
        <u val="single"/>
        <sz val="11"/>
        <color indexed="8"/>
        <rFont val="Calibri"/>
        <family val="2"/>
      </rPr>
      <t>SHIRT</t>
    </r>
    <r>
      <rPr>
        <sz val="11"/>
        <color theme="1"/>
        <rFont val="Calibri"/>
        <family val="2"/>
      </rPr>
      <t xml:space="preserve"> Size Totals</t>
    </r>
  </si>
  <si>
    <r>
      <t xml:space="preserve">Athlete </t>
    </r>
    <r>
      <rPr>
        <u val="single"/>
        <sz val="11"/>
        <color indexed="8"/>
        <rFont val="Calibri"/>
        <family val="2"/>
      </rPr>
      <t>SHORT</t>
    </r>
    <r>
      <rPr>
        <sz val="11"/>
        <color theme="1"/>
        <rFont val="Calibri"/>
        <family val="2"/>
      </rPr>
      <t xml:space="preserve"> size Totals</t>
    </r>
  </si>
  <si>
    <t>Level 3P</t>
  </si>
  <si>
    <t>TAAF Level</t>
  </si>
  <si>
    <t>Level Counter</t>
  </si>
  <si>
    <t>TEAM FEES?</t>
  </si>
  <si>
    <t>TAAF COMP #</t>
  </si>
  <si>
    <t>100% teams</t>
  </si>
  <si>
    <t>TEXAS TOUGH - TAAF MEET 2022</t>
  </si>
  <si>
    <t>FEB 26-27, 2022</t>
  </si>
  <si>
    <t>due 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</si>
</sst>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55">
    <font>
      <sz val="11"/>
      <color theme="1"/>
      <name val="Calibri"/>
      <family val="2"/>
    </font>
    <font>
      <sz val="11"/>
      <color indexed="8"/>
      <name val="Calibri"/>
      <family val="2"/>
    </font>
    <font>
      <sz val="11"/>
      <name val="Arial"/>
      <family val="2"/>
    </font>
    <font>
      <i/>
      <sz val="11"/>
      <name val="Arial"/>
      <family val="2"/>
    </font>
    <font>
      <sz val="14"/>
      <name val="Arial"/>
      <family val="2"/>
    </font>
    <font>
      <b/>
      <sz val="11"/>
      <name val="Times New Roman"/>
      <family val="1"/>
    </font>
    <font>
      <sz val="16"/>
      <name val="Arial"/>
      <family val="2"/>
    </font>
    <font>
      <b/>
      <i/>
      <sz val="11"/>
      <name val="Arial"/>
      <family val="2"/>
    </font>
    <font>
      <b/>
      <sz val="10"/>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Calibri"/>
      <family val="2"/>
    </font>
    <font>
      <b/>
      <i/>
      <sz val="11"/>
      <color indexed="8"/>
      <name val="Arial"/>
      <family val="2"/>
    </font>
    <font>
      <b/>
      <sz val="11"/>
      <color indexed="30"/>
      <name val="Calibri"/>
      <family val="2"/>
    </font>
    <font>
      <strike/>
      <sz val="11"/>
      <color indexed="8"/>
      <name val="Calibri"/>
      <family val="2"/>
    </font>
    <font>
      <b/>
      <strike/>
      <sz val="11"/>
      <color indexed="30"/>
      <name val="Calibri"/>
      <family val="2"/>
    </font>
    <font>
      <b/>
      <strike/>
      <sz val="11"/>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Calibri"/>
      <family val="2"/>
    </font>
    <font>
      <b/>
      <i/>
      <sz val="11"/>
      <color theme="1"/>
      <name val="Arial"/>
      <family val="2"/>
    </font>
    <font>
      <b/>
      <sz val="11"/>
      <color rgb="FF0070C0"/>
      <name val="Calibri"/>
      <family val="2"/>
    </font>
    <font>
      <strike/>
      <sz val="11"/>
      <color theme="1"/>
      <name val="Calibri"/>
      <family val="2"/>
    </font>
    <font>
      <b/>
      <strike/>
      <sz val="11"/>
      <color rgb="FF0070C0"/>
      <name val="Calibri"/>
      <family val="2"/>
    </font>
    <font>
      <b/>
      <strik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14" fontId="7" fillId="0" borderId="0" xfId="0" applyNumberFormat="1"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2"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2" fillId="0" borderId="16"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horizontal="left" vertical="center"/>
      <protection locked="0"/>
    </xf>
    <xf numFmtId="44" fontId="0" fillId="0" borderId="0" xfId="0" applyNumberFormat="1" applyBorder="1" applyAlignment="1" applyProtection="1">
      <alignment vertical="center"/>
      <protection locked="0"/>
    </xf>
    <xf numFmtId="0" fontId="0" fillId="0" borderId="0" xfId="0" applyAlignment="1" applyProtection="1">
      <alignment horizontal="center" vertical="center"/>
      <protection locked="0"/>
    </xf>
    <xf numFmtId="44" fontId="0" fillId="0" borderId="0" xfId="44" applyFont="1" applyBorder="1" applyAlignment="1" applyProtection="1">
      <alignment vertical="center"/>
      <protection locked="0"/>
    </xf>
    <xf numFmtId="6" fontId="0" fillId="0" borderId="0" xfId="0" applyNumberFormat="1" applyBorder="1" applyAlignment="1" applyProtection="1">
      <alignment horizontal="center" vertical="center"/>
      <protection locked="0"/>
    </xf>
    <xf numFmtId="44" fontId="0" fillId="0" borderId="18" xfId="44" applyFont="1" applyBorder="1" applyAlignment="1" applyProtection="1">
      <alignment vertical="center"/>
      <protection locked="0"/>
    </xf>
    <xf numFmtId="14" fontId="0" fillId="33" borderId="18" xfId="0" applyNumberFormat="1" applyFill="1" applyBorder="1" applyAlignment="1" applyProtection="1">
      <alignment horizontal="center" vertical="center"/>
      <protection locked="0"/>
    </xf>
    <xf numFmtId="0" fontId="47" fillId="0" borderId="18" xfId="0" applyFont="1" applyBorder="1" applyAlignment="1" applyProtection="1">
      <alignment horizontal="center" vertical="center"/>
      <protection/>
    </xf>
    <xf numFmtId="44" fontId="0" fillId="0" borderId="18" xfId="44" applyFont="1" applyBorder="1" applyAlignment="1" applyProtection="1">
      <alignment vertical="center"/>
      <protection/>
    </xf>
    <xf numFmtId="0" fontId="0" fillId="0" borderId="18" xfId="0" applyBorder="1" applyAlignment="1" applyProtection="1">
      <alignment horizontal="center" vertical="center"/>
      <protection/>
    </xf>
    <xf numFmtId="0" fontId="0" fillId="0" borderId="13" xfId="0"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44" fontId="0" fillId="0" borderId="20" xfId="0" applyNumberFormat="1" applyBorder="1" applyAlignment="1" applyProtection="1">
      <alignment vertical="center"/>
      <protection/>
    </xf>
    <xf numFmtId="44" fontId="0" fillId="0" borderId="14" xfId="0" applyNumberFormat="1" applyBorder="1" applyAlignment="1" applyProtection="1">
      <alignment vertical="center"/>
      <protection locked="0"/>
    </xf>
    <xf numFmtId="0" fontId="0" fillId="0" borderId="21"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xf>
    <xf numFmtId="0" fontId="8" fillId="0" borderId="0" xfId="0" applyFont="1" applyBorder="1" applyAlignment="1" applyProtection="1">
      <alignment horizontal="left" vertical="center"/>
      <protection locked="0"/>
    </xf>
    <xf numFmtId="0" fontId="49" fillId="0" borderId="0" xfId="0" applyFont="1" applyBorder="1" applyAlignment="1" applyProtection="1">
      <alignment vertical="center"/>
      <protection locked="0"/>
    </xf>
    <xf numFmtId="0" fontId="0" fillId="34" borderId="0" xfId="0" applyFill="1" applyAlignment="1">
      <alignment/>
    </xf>
    <xf numFmtId="0" fontId="0" fillId="0" borderId="0" xfId="0" applyFill="1" applyBorder="1" applyAlignment="1" applyProtection="1">
      <alignment vertical="center"/>
      <protection/>
    </xf>
    <xf numFmtId="0" fontId="0" fillId="0" borderId="0" xfId="0" applyBorder="1" applyAlignment="1" applyProtection="1">
      <alignment horizontal="right" vertical="center"/>
      <protection/>
    </xf>
    <xf numFmtId="164" fontId="2" fillId="0" borderId="0" xfId="0" applyNumberFormat="1" applyFont="1" applyBorder="1" applyAlignment="1" applyProtection="1">
      <alignment horizontal="center" vertical="center"/>
      <protection locked="0"/>
    </xf>
    <xf numFmtId="0" fontId="47" fillId="0" borderId="0" xfId="0" applyFont="1" applyBorder="1" applyAlignment="1" applyProtection="1">
      <alignment horizontal="right" vertical="center"/>
      <protection/>
    </xf>
    <xf numFmtId="0" fontId="47" fillId="0" borderId="0" xfId="0" applyFont="1" applyFill="1" applyBorder="1" applyAlignment="1" applyProtection="1">
      <alignment vertical="center"/>
      <protection/>
    </xf>
    <xf numFmtId="14" fontId="50" fillId="0" borderId="0" xfId="0" applyNumberFormat="1" applyFont="1" applyBorder="1" applyAlignment="1" applyProtection="1">
      <alignment vertical="center"/>
      <protection locked="0"/>
    </xf>
    <xf numFmtId="0" fontId="47" fillId="0" borderId="14" xfId="0" applyFont="1" applyBorder="1" applyAlignment="1" applyProtection="1">
      <alignment vertical="center"/>
      <protection/>
    </xf>
    <xf numFmtId="0" fontId="0" fillId="35" borderId="0" xfId="0" applyFill="1" applyAlignment="1">
      <alignment/>
    </xf>
    <xf numFmtId="44" fontId="51" fillId="0" borderId="18" xfId="44" applyFont="1" applyBorder="1" applyAlignment="1" applyProtection="1">
      <alignment vertical="center"/>
      <protection/>
    </xf>
    <xf numFmtId="44" fontId="51" fillId="0" borderId="18" xfId="44" applyFont="1" applyBorder="1" applyAlignment="1" applyProtection="1">
      <alignment vertical="center"/>
      <protection locked="0"/>
    </xf>
    <xf numFmtId="0" fontId="4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3" fillId="35" borderId="0" xfId="0" applyFont="1" applyFill="1" applyBorder="1" applyAlignment="1" applyProtection="1">
      <alignment horizontal="center" vertical="center"/>
      <protection locked="0"/>
    </xf>
    <xf numFmtId="0" fontId="6" fillId="35" borderId="18" xfId="0" applyFont="1" applyFill="1" applyBorder="1" applyAlignment="1" applyProtection="1">
      <alignment horizontal="center" vertical="center"/>
      <protection locked="0"/>
    </xf>
    <xf numFmtId="164" fontId="2" fillId="35" borderId="18" xfId="0" applyNumberFormat="1" applyFont="1"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6" fillId="36" borderId="18" xfId="0" applyFont="1" applyFill="1" applyBorder="1" applyAlignment="1" applyProtection="1">
      <alignment horizontal="center" vertical="center"/>
      <protection locked="0"/>
    </xf>
    <xf numFmtId="0" fontId="6" fillId="36" borderId="22" xfId="0" applyFont="1" applyFill="1" applyBorder="1" applyAlignment="1" applyProtection="1">
      <alignment horizontal="center" vertical="center"/>
      <protection locked="0"/>
    </xf>
    <xf numFmtId="0" fontId="0" fillId="36" borderId="18" xfId="0" applyFill="1" applyBorder="1" applyAlignment="1" applyProtection="1">
      <alignment vertical="center"/>
      <protection/>
    </xf>
    <xf numFmtId="0" fontId="0" fillId="36" borderId="20" xfId="0" applyFill="1" applyBorder="1" applyAlignment="1" applyProtection="1">
      <alignment vertical="center"/>
      <protection/>
    </xf>
    <xf numFmtId="0" fontId="0" fillId="37" borderId="18" xfId="0" applyFill="1" applyBorder="1" applyAlignment="1" applyProtection="1">
      <alignment horizontal="center" vertical="center"/>
      <protection locked="0"/>
    </xf>
    <xf numFmtId="164" fontId="2" fillId="37" borderId="18" xfId="0" applyNumberFormat="1" applyFont="1" applyFill="1" applyBorder="1" applyAlignment="1" applyProtection="1">
      <alignment horizontal="center" vertical="center"/>
      <protection locked="0"/>
    </xf>
    <xf numFmtId="0" fontId="0" fillId="37" borderId="18" xfId="0" applyFill="1" applyBorder="1" applyAlignment="1" applyProtection="1">
      <alignment vertical="center"/>
      <protection/>
    </xf>
    <xf numFmtId="0" fontId="6" fillId="35" borderId="23" xfId="0" applyFont="1" applyFill="1" applyBorder="1" applyAlignment="1" applyProtection="1">
      <alignment horizontal="center" vertical="center"/>
      <protection locked="0"/>
    </xf>
    <xf numFmtId="0" fontId="6" fillId="35" borderId="24" xfId="0" applyFont="1" applyFill="1" applyBorder="1" applyAlignment="1" applyProtection="1">
      <alignment horizontal="center" vertical="center"/>
      <protection locked="0"/>
    </xf>
    <xf numFmtId="0" fontId="6" fillId="35" borderId="18" xfId="0" applyFont="1" applyFill="1" applyBorder="1" applyAlignment="1" applyProtection="1">
      <alignment horizontal="center" vertical="center"/>
      <protection locked="0"/>
    </xf>
    <xf numFmtId="0" fontId="6" fillId="35" borderId="22" xfId="0" applyFont="1" applyFill="1" applyBorder="1" applyAlignment="1" applyProtection="1">
      <alignment horizontal="center" vertical="center"/>
      <protection locked="0"/>
    </xf>
    <xf numFmtId="0" fontId="0" fillId="35" borderId="18" xfId="0" applyFill="1" applyBorder="1" applyAlignment="1" applyProtection="1">
      <alignment vertical="center"/>
      <protection locked="0"/>
    </xf>
    <xf numFmtId="0" fontId="0" fillId="35" borderId="22" xfId="0" applyFill="1" applyBorder="1" applyAlignment="1" applyProtection="1">
      <alignment vertical="center"/>
      <protection locked="0"/>
    </xf>
    <xf numFmtId="0" fontId="6" fillId="35" borderId="18" xfId="0" applyFont="1" applyFill="1" applyBorder="1" applyAlignment="1" applyProtection="1">
      <alignment horizontal="center" vertical="center"/>
      <protection locked="0"/>
    </xf>
    <xf numFmtId="0" fontId="0" fillId="36" borderId="18" xfId="0" applyFill="1" applyBorder="1" applyAlignment="1" applyProtection="1">
      <alignment horizontal="center" vertical="center"/>
      <protection locked="0"/>
    </xf>
    <xf numFmtId="0" fontId="52" fillId="0" borderId="18" xfId="0" applyFont="1" applyBorder="1" applyAlignment="1" applyProtection="1">
      <alignment horizontal="center" vertical="center"/>
      <protection/>
    </xf>
    <xf numFmtId="44" fontId="53" fillId="0" borderId="18" xfId="44" applyFont="1" applyBorder="1" applyAlignment="1" applyProtection="1">
      <alignment vertical="center"/>
      <protection/>
    </xf>
    <xf numFmtId="0" fontId="54" fillId="0" borderId="18" xfId="0" applyFont="1" applyBorder="1" applyAlignment="1" applyProtection="1">
      <alignment horizontal="center" vertical="center"/>
      <protection/>
    </xf>
    <xf numFmtId="0" fontId="52" fillId="36" borderId="18" xfId="0" applyFont="1" applyFill="1" applyBorder="1" applyAlignment="1" applyProtection="1">
      <alignment horizontal="center" vertical="center"/>
      <protection locked="0"/>
    </xf>
    <xf numFmtId="44" fontId="52" fillId="0" borderId="18" xfId="44" applyFont="1" applyBorder="1" applyAlignment="1" applyProtection="1">
      <alignment vertical="center"/>
      <protection/>
    </xf>
    <xf numFmtId="44" fontId="52" fillId="0" borderId="20" xfId="0" applyNumberFormat="1" applyFont="1" applyBorder="1" applyAlignment="1" applyProtection="1">
      <alignment vertical="center"/>
      <protection/>
    </xf>
    <xf numFmtId="44" fontId="52" fillId="0" borderId="18" xfId="44" applyFont="1" applyFill="1" applyBorder="1" applyAlignment="1" applyProtection="1" quotePrefix="1">
      <alignment vertical="center"/>
      <protection locked="0"/>
    </xf>
    <xf numFmtId="0" fontId="52" fillId="0" borderId="18" xfId="0" applyFont="1" applyFill="1" applyBorder="1" applyAlignment="1" applyProtection="1">
      <alignment horizontal="center" vertical="center"/>
      <protection locked="0"/>
    </xf>
    <xf numFmtId="14" fontId="52" fillId="0" borderId="18" xfId="0" applyNumberFormat="1" applyFont="1" applyFill="1" applyBorder="1" applyAlignment="1" applyProtection="1">
      <alignment horizontal="center" vertical="center"/>
      <protection locked="0"/>
    </xf>
    <xf numFmtId="44" fontId="52" fillId="38" borderId="18" xfId="44" applyFont="1" applyFill="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35" borderId="18" xfId="0" applyFont="1" applyFill="1" applyBorder="1" applyAlignment="1" applyProtection="1">
      <alignment horizontal="center" vertical="center"/>
      <protection locked="0"/>
    </xf>
    <xf numFmtId="0" fontId="3" fillId="35" borderId="0"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6" fillId="35" borderId="22"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10</xdr:row>
      <xdr:rowOff>171450</xdr:rowOff>
    </xdr:from>
    <xdr:to>
      <xdr:col>14</xdr:col>
      <xdr:colOff>666750</xdr:colOff>
      <xdr:row>26</xdr:row>
      <xdr:rowOff>142875</xdr:rowOff>
    </xdr:to>
    <xdr:sp>
      <xdr:nvSpPr>
        <xdr:cNvPr id="1" name="TextBox 3"/>
        <xdr:cNvSpPr txBox="1">
          <a:spLocks noChangeArrowheads="1"/>
        </xdr:cNvSpPr>
      </xdr:nvSpPr>
      <xdr:spPr>
        <a:xfrm>
          <a:off x="5867400" y="1990725"/>
          <a:ext cx="5057775" cy="3743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TAAF TEAMS - Please return this form electronically - or send us an EXCEL spreadsheet with columns for first name, last name, </a:t>
          </a:r>
          <a:r>
            <a:rPr lang="en-US" cap="none" sz="1100" b="0" i="0" u="sng" baseline="0">
              <a:solidFill>
                <a:srgbClr val="000000"/>
              </a:solidFill>
              <a:latin typeface="Calibri"/>
              <a:ea typeface="Calibri"/>
              <a:cs typeface="Calibri"/>
            </a:rPr>
            <a:t>TAAF  COMPETITION # from TAAF Scoremaster</a:t>
          </a:r>
          <a:r>
            <a:rPr lang="en-US" cap="none" sz="1100" b="0" i="0" u="none" baseline="0">
              <a:solidFill>
                <a:srgbClr val="000000"/>
              </a:solidFill>
              <a:latin typeface="Calibri"/>
              <a:ea typeface="Calibri"/>
              <a:cs typeface="Calibri"/>
            </a:rPr>
            <a:t>, level, short size.  This form is designed to help both YOUR TEAM  and our Meet Director.   You can also use the TAAF Entry Form if SIZES are added to the form somehow.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Fill in the gray boxes  - gym details above, athlete info and TAAF Competition number.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Send THIS FORM by email to texastoughmeet@gmail.com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Finally, complete the form with individual sizes for athletes &amp; coaches.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Send  THIS FORM with final payment by </a:t>
          </a:r>
          <a:r>
            <a:rPr lang="en-US" cap="none" sz="1100" b="1" i="0" u="sng" baseline="0">
              <a:solidFill>
                <a:srgbClr val="000000"/>
              </a:solidFill>
              <a:latin typeface="Calibri"/>
              <a:ea typeface="Calibri"/>
              <a:cs typeface="Calibri"/>
            </a:rPr>
            <a:t>entry deadline above.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Level Counter works when you add gymnast LEVELS and SIZES on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Mail form &amp; Payment – checks payable to </a:t>
          </a:r>
          <a:r>
            <a:rPr lang="en-US" cap="none" sz="1100" b="1" i="0" u="sng" baseline="0">
              <a:solidFill>
                <a:srgbClr val="000000"/>
              </a:solidFill>
              <a:latin typeface="Calibri"/>
              <a:ea typeface="Calibri"/>
              <a:cs typeface="Calibri"/>
            </a:rPr>
            <a:t>THE ROCK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Texas Tough 
</a:t>
          </a:r>
          <a:r>
            <a:rPr lang="en-US" cap="none" sz="1100" b="0" i="0" u="none" baseline="0">
              <a:solidFill>
                <a:srgbClr val="000000"/>
              </a:solidFill>
              <a:latin typeface="Calibri"/>
              <a:ea typeface="Calibri"/>
              <a:cs typeface="Calibri"/>
            </a:rPr>
            <a:t>c/o  Lori Richards
</a:t>
          </a:r>
          <a:r>
            <a:rPr lang="en-US" cap="none" sz="1100" b="0" i="0" u="none" baseline="0">
              <a:solidFill>
                <a:srgbClr val="000000"/>
              </a:solidFill>
              <a:latin typeface="Calibri"/>
              <a:ea typeface="Calibri"/>
              <a:cs typeface="Calibri"/>
            </a:rPr>
            <a:t>1300 Keller Pkwy # 1227
</a:t>
          </a:r>
          <a:r>
            <a:rPr lang="en-US" cap="none" sz="1100" b="0" i="0" u="none" baseline="0">
              <a:solidFill>
                <a:srgbClr val="000000"/>
              </a:solidFill>
              <a:latin typeface="Calibri"/>
              <a:ea typeface="Calibri"/>
              <a:cs typeface="Calibri"/>
            </a:rPr>
            <a:t>Keller, TX 76248
</a:t>
          </a:r>
        </a:p>
      </xdr:txBody>
    </xdr:sp>
    <xdr:clientData/>
  </xdr:twoCellAnchor>
  <xdr:twoCellAnchor>
    <xdr:from>
      <xdr:col>7</xdr:col>
      <xdr:colOff>314325</xdr:colOff>
      <xdr:row>15</xdr:row>
      <xdr:rowOff>114300</xdr:rowOff>
    </xdr:from>
    <xdr:to>
      <xdr:col>8</xdr:col>
      <xdr:colOff>180975</xdr:colOff>
      <xdr:row>20</xdr:row>
      <xdr:rowOff>142875</xdr:rowOff>
    </xdr:to>
    <xdr:sp>
      <xdr:nvSpPr>
        <xdr:cNvPr id="2" name="Straight Arrow Connector 7"/>
        <xdr:cNvSpPr>
          <a:spLocks/>
        </xdr:cNvSpPr>
      </xdr:nvSpPr>
      <xdr:spPr>
        <a:xfrm flipH="1">
          <a:off x="5114925" y="3067050"/>
          <a:ext cx="79057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15</xdr:row>
      <xdr:rowOff>114300</xdr:rowOff>
    </xdr:from>
    <xdr:to>
      <xdr:col>8</xdr:col>
      <xdr:colOff>180975</xdr:colOff>
      <xdr:row>16</xdr:row>
      <xdr:rowOff>66675</xdr:rowOff>
    </xdr:to>
    <xdr:sp>
      <xdr:nvSpPr>
        <xdr:cNvPr id="3" name="Straight Arrow Connector 10"/>
        <xdr:cNvSpPr>
          <a:spLocks/>
        </xdr:cNvSpPr>
      </xdr:nvSpPr>
      <xdr:spPr>
        <a:xfrm flipH="1">
          <a:off x="4867275" y="3067050"/>
          <a:ext cx="1038225"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tabSelected="1" zoomScale="80" zoomScaleNormal="80" zoomScalePageLayoutView="0" workbookViewId="0" topLeftCell="A1">
      <selection activeCell="M52" sqref="M52"/>
    </sheetView>
  </sheetViews>
  <sheetFormatPr defaultColWidth="9.140625" defaultRowHeight="15"/>
  <cols>
    <col min="1" max="1" width="3.00390625" style="5" bestFit="1" customWidth="1"/>
    <col min="2" max="4" width="9.140625" style="5" customWidth="1"/>
    <col min="5" max="5" width="12.28125" style="5" bestFit="1" customWidth="1"/>
    <col min="6" max="6" width="13.8515625" style="5" bestFit="1" customWidth="1"/>
    <col min="7" max="7" width="15.421875" style="5" bestFit="1" customWidth="1"/>
    <col min="8" max="8" width="13.8515625" style="5" bestFit="1" customWidth="1"/>
    <col min="9" max="9" width="3.8515625" style="5" customWidth="1"/>
    <col min="10" max="10" width="13.421875" style="5" bestFit="1" customWidth="1"/>
    <col min="11" max="11" width="13.7109375" style="5" customWidth="1"/>
    <col min="12" max="12" width="9.140625" style="5" customWidth="1"/>
    <col min="13" max="13" width="14.7109375" style="5" bestFit="1" customWidth="1"/>
    <col min="14" max="14" width="13.140625" style="5" customWidth="1"/>
    <col min="15" max="15" width="11.57421875" style="5" customWidth="1"/>
    <col min="16" max="16384" width="9.140625" style="5" customWidth="1"/>
  </cols>
  <sheetData>
    <row r="1" spans="1:15" ht="14.25">
      <c r="A1" s="1"/>
      <c r="B1" s="2"/>
      <c r="C1" s="2"/>
      <c r="D1" s="2"/>
      <c r="E1" s="2"/>
      <c r="F1" s="2"/>
      <c r="G1" s="2"/>
      <c r="H1" s="2"/>
      <c r="I1" s="2"/>
      <c r="J1" s="2"/>
      <c r="K1" s="2"/>
      <c r="L1" s="2"/>
      <c r="M1" s="3"/>
      <c r="N1" s="3"/>
      <c r="O1" s="4"/>
    </row>
    <row r="2" spans="1:15" ht="14.25">
      <c r="A2" s="6"/>
      <c r="B2" s="7"/>
      <c r="C2" s="11" t="s">
        <v>0</v>
      </c>
      <c r="D2" s="92" t="s">
        <v>76</v>
      </c>
      <c r="E2" s="92"/>
      <c r="F2" s="92"/>
      <c r="G2" s="92"/>
      <c r="H2" s="92"/>
      <c r="I2" s="62"/>
      <c r="J2" s="7" t="s">
        <v>65</v>
      </c>
      <c r="K2" s="8" t="s">
        <v>77</v>
      </c>
      <c r="L2" s="7"/>
      <c r="M2" s="12" t="s">
        <v>61</v>
      </c>
      <c r="N2" s="56">
        <v>44547</v>
      </c>
      <c r="O2" s="10"/>
    </row>
    <row r="3" spans="1:15" ht="14.25">
      <c r="A3" s="6"/>
      <c r="B3" s="7"/>
      <c r="C3" s="7"/>
      <c r="D3" s="7"/>
      <c r="E3" s="7"/>
      <c r="F3" s="7"/>
      <c r="G3" s="7"/>
      <c r="H3" s="7"/>
      <c r="I3" s="7"/>
      <c r="J3" s="7"/>
      <c r="K3" s="7"/>
      <c r="L3" s="7"/>
      <c r="M3" s="9"/>
      <c r="N3" s="9"/>
      <c r="O3" s="10"/>
    </row>
    <row r="4" spans="1:16" ht="14.25">
      <c r="A4" s="6"/>
      <c r="B4" s="7"/>
      <c r="C4" s="11" t="s">
        <v>46</v>
      </c>
      <c r="D4" s="94"/>
      <c r="E4" s="94"/>
      <c r="F4" s="94"/>
      <c r="G4" s="11"/>
      <c r="H4" s="63"/>
      <c r="I4" s="7"/>
      <c r="J4" s="7"/>
      <c r="K4" s="9"/>
      <c r="L4" s="12" t="s">
        <v>6</v>
      </c>
      <c r="M4" s="96"/>
      <c r="N4" s="96"/>
      <c r="O4" s="97"/>
      <c r="P4" s="9"/>
    </row>
    <row r="5" spans="1:16" ht="14.25">
      <c r="A5" s="6"/>
      <c r="B5" s="7"/>
      <c r="C5" s="7"/>
      <c r="D5" s="7"/>
      <c r="E5" s="7"/>
      <c r="F5" s="7"/>
      <c r="G5" s="7"/>
      <c r="H5" s="7"/>
      <c r="I5" s="7"/>
      <c r="J5" s="7"/>
      <c r="K5" s="7"/>
      <c r="L5" s="7"/>
      <c r="M5" s="9"/>
      <c r="N5" s="9"/>
      <c r="O5" s="10"/>
      <c r="P5" s="9"/>
    </row>
    <row r="6" spans="1:16" ht="14.25">
      <c r="A6" s="6"/>
      <c r="B6" s="7"/>
      <c r="C6" s="11" t="s">
        <v>45</v>
      </c>
      <c r="D6" s="94"/>
      <c r="E6" s="94"/>
      <c r="F6" s="94"/>
      <c r="G6" s="94"/>
      <c r="H6" s="13"/>
      <c r="I6" s="14"/>
      <c r="J6" s="14"/>
      <c r="K6" s="12"/>
      <c r="L6" s="12" t="s">
        <v>5</v>
      </c>
      <c r="M6" s="96"/>
      <c r="N6" s="96"/>
      <c r="O6" s="97"/>
      <c r="P6" s="9"/>
    </row>
    <row r="7" spans="1:15" ht="14.25">
      <c r="A7" s="6"/>
      <c r="B7" s="7"/>
      <c r="C7" s="7"/>
      <c r="D7" s="7"/>
      <c r="E7" s="7"/>
      <c r="F7" s="7"/>
      <c r="G7" s="7"/>
      <c r="H7" s="7"/>
      <c r="I7" s="7"/>
      <c r="J7" s="7"/>
      <c r="K7" s="7"/>
      <c r="L7" s="7"/>
      <c r="M7" s="9"/>
      <c r="N7" s="9"/>
      <c r="O7" s="10"/>
    </row>
    <row r="8" spans="1:15" ht="14.25">
      <c r="A8" s="6"/>
      <c r="B8" s="11" t="s">
        <v>1</v>
      </c>
      <c r="C8" s="94"/>
      <c r="D8" s="94"/>
      <c r="E8" s="94"/>
      <c r="F8" s="11" t="s">
        <v>2</v>
      </c>
      <c r="G8" s="63"/>
      <c r="H8" s="11" t="s">
        <v>3</v>
      </c>
      <c r="I8" s="94"/>
      <c r="J8" s="94"/>
      <c r="K8" s="15"/>
      <c r="L8" s="12" t="s">
        <v>44</v>
      </c>
      <c r="M8" s="94"/>
      <c r="N8" s="94"/>
      <c r="O8" s="10"/>
    </row>
    <row r="9" spans="1:15" ht="15" thickBot="1">
      <c r="A9" s="16"/>
      <c r="B9" s="17"/>
      <c r="C9" s="17"/>
      <c r="D9" s="17"/>
      <c r="E9" s="17"/>
      <c r="F9" s="17"/>
      <c r="G9" s="17"/>
      <c r="H9" s="17"/>
      <c r="I9" s="17"/>
      <c r="J9" s="17"/>
      <c r="K9" s="17"/>
      <c r="L9" s="17"/>
      <c r="M9" s="17"/>
      <c r="N9" s="17"/>
      <c r="O9" s="18"/>
    </row>
    <row r="10" spans="1:15" ht="14.25">
      <c r="A10" s="36"/>
      <c r="B10" s="9"/>
      <c r="C10" s="9"/>
      <c r="D10" s="9"/>
      <c r="E10" s="9"/>
      <c r="F10" s="9"/>
      <c r="G10" s="9"/>
      <c r="H10" s="9"/>
      <c r="I10" s="9"/>
      <c r="J10" s="9"/>
      <c r="K10" s="9"/>
      <c r="L10" s="9"/>
      <c r="M10" s="9"/>
      <c r="N10" s="9"/>
      <c r="O10" s="10"/>
    </row>
    <row r="11" spans="1:15" ht="14.25">
      <c r="A11" s="36"/>
      <c r="B11" s="49" t="s">
        <v>64</v>
      </c>
      <c r="C11" s="9"/>
      <c r="D11" s="9"/>
      <c r="E11" s="9"/>
      <c r="F11" s="9"/>
      <c r="G11" s="9"/>
      <c r="H11" s="9"/>
      <c r="I11" s="9"/>
      <c r="J11" s="9"/>
      <c r="K11" s="9"/>
      <c r="L11" s="9"/>
      <c r="M11" s="9"/>
      <c r="N11" s="9"/>
      <c r="O11" s="10"/>
    </row>
    <row r="12" spans="1:15" ht="14.25">
      <c r="A12" s="36"/>
      <c r="B12" s="95" t="s">
        <v>57</v>
      </c>
      <c r="C12" s="95"/>
      <c r="D12" s="95" t="s">
        <v>58</v>
      </c>
      <c r="E12" s="95"/>
      <c r="F12" s="71" t="s">
        <v>7</v>
      </c>
      <c r="G12" s="20" t="s">
        <v>47</v>
      </c>
      <c r="H12" s="20"/>
      <c r="I12" s="20"/>
      <c r="J12" s="9"/>
      <c r="K12" s="21"/>
      <c r="L12" s="9"/>
      <c r="M12" s="9"/>
      <c r="N12" s="9"/>
      <c r="O12" s="10"/>
    </row>
    <row r="13" spans="1:15" s="25" customFormat="1" ht="20.25">
      <c r="A13" s="41">
        <v>1</v>
      </c>
      <c r="B13" s="93"/>
      <c r="C13" s="93"/>
      <c r="D13" s="93"/>
      <c r="E13" s="93"/>
      <c r="F13" s="72"/>
      <c r="G13" s="65"/>
      <c r="H13" s="53"/>
      <c r="I13" s="22"/>
      <c r="J13" s="23"/>
      <c r="K13" s="23"/>
      <c r="L13" s="24"/>
      <c r="M13" s="24"/>
      <c r="N13" s="24"/>
      <c r="O13" s="38"/>
    </row>
    <row r="14" spans="1:15" s="25" customFormat="1" ht="20.25">
      <c r="A14" s="41">
        <v>2</v>
      </c>
      <c r="B14" s="93"/>
      <c r="C14" s="93"/>
      <c r="D14" s="93"/>
      <c r="E14" s="93"/>
      <c r="F14" s="72"/>
      <c r="G14" s="65"/>
      <c r="H14" s="53"/>
      <c r="I14" s="22"/>
      <c r="J14" s="23"/>
      <c r="K14" s="23"/>
      <c r="L14" s="24"/>
      <c r="M14" s="24"/>
      <c r="N14" s="24"/>
      <c r="O14" s="38"/>
    </row>
    <row r="15" spans="1:15" s="25" customFormat="1" ht="20.25">
      <c r="A15" s="41">
        <v>3</v>
      </c>
      <c r="B15" s="93"/>
      <c r="C15" s="93"/>
      <c r="D15" s="93"/>
      <c r="E15" s="93"/>
      <c r="F15" s="72"/>
      <c r="G15" s="65"/>
      <c r="H15" s="53"/>
      <c r="I15" s="22"/>
      <c r="J15" s="23"/>
      <c r="K15" s="23"/>
      <c r="L15" s="24"/>
      <c r="M15" s="24"/>
      <c r="N15" s="24"/>
      <c r="O15" s="38"/>
    </row>
    <row r="16" spans="1:15" s="25" customFormat="1" ht="20.25">
      <c r="A16" s="41">
        <v>4</v>
      </c>
      <c r="B16" s="93"/>
      <c r="C16" s="93"/>
      <c r="D16" s="93"/>
      <c r="E16" s="93"/>
      <c r="F16" s="72"/>
      <c r="G16" s="65"/>
      <c r="H16" s="53"/>
      <c r="I16" s="22"/>
      <c r="J16" s="23"/>
      <c r="K16" s="23"/>
      <c r="L16" s="24"/>
      <c r="M16" s="24"/>
      <c r="N16" s="24"/>
      <c r="O16" s="38"/>
    </row>
    <row r="17" spans="1:15" s="25" customFormat="1" ht="20.25">
      <c r="A17" s="41">
        <v>5</v>
      </c>
      <c r="B17" s="93"/>
      <c r="C17" s="93"/>
      <c r="D17" s="93"/>
      <c r="E17" s="93"/>
      <c r="F17" s="72"/>
      <c r="G17" s="65"/>
      <c r="H17" s="53"/>
      <c r="I17" s="22"/>
      <c r="J17" s="23"/>
      <c r="K17" s="23"/>
      <c r="L17" s="24"/>
      <c r="M17" s="24"/>
      <c r="N17" s="24"/>
      <c r="O17" s="38"/>
    </row>
    <row r="18" spans="1:15" s="25" customFormat="1" ht="20.25">
      <c r="A18" s="41">
        <v>6</v>
      </c>
      <c r="B18" s="93"/>
      <c r="C18" s="93"/>
      <c r="D18" s="93"/>
      <c r="E18" s="93"/>
      <c r="F18" s="72"/>
      <c r="G18" s="65"/>
      <c r="H18" s="53"/>
      <c r="I18" s="22"/>
      <c r="J18" s="23"/>
      <c r="K18" s="23"/>
      <c r="L18" s="24"/>
      <c r="M18" s="24"/>
      <c r="N18" s="24"/>
      <c r="O18" s="38"/>
    </row>
    <row r="19" spans="1:15" s="25" customFormat="1" ht="20.25">
      <c r="A19" s="41">
        <v>7</v>
      </c>
      <c r="B19" s="93"/>
      <c r="C19" s="93"/>
      <c r="D19" s="93"/>
      <c r="E19" s="93"/>
      <c r="F19" s="72"/>
      <c r="G19" s="65"/>
      <c r="H19" s="53"/>
      <c r="I19" s="22"/>
      <c r="J19" s="23"/>
      <c r="K19" s="23"/>
      <c r="L19" s="26"/>
      <c r="M19" s="24"/>
      <c r="N19" s="24"/>
      <c r="O19" s="38"/>
    </row>
    <row r="20" spans="1:15" s="25" customFormat="1" ht="17.25">
      <c r="A20" s="37"/>
      <c r="B20" s="48"/>
      <c r="C20" s="23"/>
      <c r="D20" s="23"/>
      <c r="E20" s="23"/>
      <c r="F20" s="22"/>
      <c r="G20" s="22"/>
      <c r="H20" s="22"/>
      <c r="I20" s="22"/>
      <c r="J20" s="23"/>
      <c r="K20" s="23"/>
      <c r="L20" s="26"/>
      <c r="M20" s="24"/>
      <c r="N20" s="24"/>
      <c r="O20" s="38"/>
    </row>
    <row r="21" spans="1:15" ht="14.25">
      <c r="A21" s="36"/>
      <c r="B21" s="49" t="s">
        <v>67</v>
      </c>
      <c r="C21" s="9"/>
      <c r="D21" s="9"/>
      <c r="E21" s="9"/>
      <c r="F21" s="9"/>
      <c r="G21" s="20"/>
      <c r="H21" s="20"/>
      <c r="I21" s="9"/>
      <c r="J21" s="9"/>
      <c r="K21" s="27"/>
      <c r="L21" s="9"/>
      <c r="M21" s="9"/>
      <c r="N21" s="9"/>
      <c r="O21" s="10"/>
    </row>
    <row r="22" spans="1:15" s="28" customFormat="1" ht="14.25">
      <c r="A22" s="39"/>
      <c r="B22" s="95" t="s">
        <v>59</v>
      </c>
      <c r="C22" s="95"/>
      <c r="D22" s="95" t="s">
        <v>60</v>
      </c>
      <c r="E22" s="95"/>
      <c r="F22" s="61" t="s">
        <v>71</v>
      </c>
      <c r="G22" s="66" t="s">
        <v>55</v>
      </c>
      <c r="H22" s="20" t="s">
        <v>74</v>
      </c>
      <c r="I22" s="21"/>
      <c r="J22" s="20"/>
      <c r="K22" s="20"/>
      <c r="L22" s="20"/>
      <c r="M22" s="20"/>
      <c r="N22" s="20"/>
      <c r="O22" s="40"/>
    </row>
    <row r="23" spans="1:15" ht="20.25">
      <c r="A23" s="41">
        <v>1</v>
      </c>
      <c r="B23" s="93"/>
      <c r="C23" s="93"/>
      <c r="D23" s="93"/>
      <c r="E23" s="93"/>
      <c r="F23" s="64"/>
      <c r="G23" s="67"/>
      <c r="H23" s="78"/>
      <c r="I23" s="20"/>
      <c r="J23" s="20"/>
      <c r="K23" s="29"/>
      <c r="L23" s="9"/>
      <c r="M23" s="9"/>
      <c r="N23" s="9"/>
      <c r="O23" s="10"/>
    </row>
    <row r="24" spans="1:15" ht="20.25">
      <c r="A24" s="41">
        <v>2</v>
      </c>
      <c r="B24" s="93"/>
      <c r="C24" s="93"/>
      <c r="D24" s="93"/>
      <c r="E24" s="93"/>
      <c r="F24" s="76"/>
      <c r="G24" s="67"/>
      <c r="H24" s="78"/>
      <c r="I24" s="20"/>
      <c r="J24" s="20"/>
      <c r="K24" s="29"/>
      <c r="L24" s="9"/>
      <c r="M24" s="9"/>
      <c r="N24" s="9"/>
      <c r="O24" s="10"/>
    </row>
    <row r="25" spans="1:15" ht="20.25">
      <c r="A25" s="41">
        <v>3</v>
      </c>
      <c r="B25" s="93"/>
      <c r="C25" s="93"/>
      <c r="D25" s="93"/>
      <c r="E25" s="93"/>
      <c r="F25" s="76"/>
      <c r="G25" s="67"/>
      <c r="H25" s="78"/>
      <c r="I25" s="20"/>
      <c r="J25" s="20"/>
      <c r="K25" s="29"/>
      <c r="L25" s="9"/>
      <c r="M25" s="30"/>
      <c r="N25" s="9"/>
      <c r="O25" s="10"/>
    </row>
    <row r="26" spans="1:15" ht="20.25">
      <c r="A26" s="41">
        <v>4</v>
      </c>
      <c r="B26" s="93"/>
      <c r="C26" s="93"/>
      <c r="D26" s="93"/>
      <c r="E26" s="93"/>
      <c r="F26" s="76"/>
      <c r="G26" s="67"/>
      <c r="H26" s="78"/>
      <c r="I26" s="20"/>
      <c r="J26" s="9"/>
      <c r="K26" s="9"/>
      <c r="L26" s="9"/>
      <c r="M26" s="9"/>
      <c r="N26" s="9"/>
      <c r="O26" s="10"/>
    </row>
    <row r="27" spans="1:15" ht="20.25">
      <c r="A27" s="41">
        <v>5</v>
      </c>
      <c r="B27" s="93"/>
      <c r="C27" s="93"/>
      <c r="D27" s="93"/>
      <c r="E27" s="93"/>
      <c r="F27" s="76"/>
      <c r="G27" s="67"/>
      <c r="H27" s="78"/>
      <c r="I27" s="20"/>
      <c r="J27" s="9"/>
      <c r="K27" s="9"/>
      <c r="L27" s="9"/>
      <c r="M27" s="9"/>
      <c r="N27" s="9"/>
      <c r="O27" s="10"/>
    </row>
    <row r="28" spans="1:15" ht="20.25">
      <c r="A28" s="41">
        <v>6</v>
      </c>
      <c r="B28" s="93"/>
      <c r="C28" s="93"/>
      <c r="D28" s="93"/>
      <c r="E28" s="93"/>
      <c r="F28" s="76"/>
      <c r="G28" s="67"/>
      <c r="H28" s="78"/>
      <c r="I28" s="20"/>
      <c r="J28" s="19" t="s">
        <v>72</v>
      </c>
      <c r="K28" s="31" t="s">
        <v>4</v>
      </c>
      <c r="L28" s="19" t="s">
        <v>39</v>
      </c>
      <c r="M28" s="19" t="s">
        <v>73</v>
      </c>
      <c r="N28" s="60">
        <v>0</v>
      </c>
      <c r="O28" s="42" t="s">
        <v>40</v>
      </c>
    </row>
    <row r="29" spans="1:15" ht="20.25">
      <c r="A29" s="41">
        <v>7</v>
      </c>
      <c r="B29" s="93"/>
      <c r="C29" s="93"/>
      <c r="D29" s="93"/>
      <c r="E29" s="93"/>
      <c r="F29" s="76"/>
      <c r="G29" s="67"/>
      <c r="H29" s="78"/>
      <c r="I29" s="20"/>
      <c r="J29" s="35" t="s">
        <v>32</v>
      </c>
      <c r="K29" s="59">
        <v>50</v>
      </c>
      <c r="L29" s="33">
        <f>COUNTIF($F$23:$F$130,1)</f>
        <v>0</v>
      </c>
      <c r="M29" s="81" t="s">
        <v>75</v>
      </c>
      <c r="N29" s="34">
        <f>IF(M29='Meet Director Lists'!$G$2,$N$28,IF(M29='Meet Director Lists'!$G$3,$N$28,IF(M29='Meet Director Lists'!$G$4,$N$28,0)))</f>
        <v>0</v>
      </c>
      <c r="O29" s="43">
        <f>(K29*L29)+N29</f>
        <v>0</v>
      </c>
    </row>
    <row r="30" spans="1:15" ht="20.25">
      <c r="A30" s="41">
        <v>8</v>
      </c>
      <c r="B30" s="93"/>
      <c r="C30" s="93"/>
      <c r="D30" s="93"/>
      <c r="E30" s="93"/>
      <c r="F30" s="76"/>
      <c r="G30" s="67"/>
      <c r="H30" s="78"/>
      <c r="I30" s="20"/>
      <c r="J30" s="35" t="s">
        <v>33</v>
      </c>
      <c r="K30" s="59">
        <v>50</v>
      </c>
      <c r="L30" s="33">
        <f>COUNTIF($F$23:$F$130,2)</f>
        <v>0</v>
      </c>
      <c r="M30" s="81" t="s">
        <v>75</v>
      </c>
      <c r="N30" s="34">
        <f>IF(M30='Meet Director Lists'!$G$2,$N$28,IF(M30='Meet Director Lists'!$G$4,$N$28,0))</f>
        <v>0</v>
      </c>
      <c r="O30" s="43">
        <f aca="true" t="shared" si="0" ref="O30:O37">(K30*L30)+N30</f>
        <v>0</v>
      </c>
    </row>
    <row r="31" spans="1:15" ht="20.25">
      <c r="A31" s="41">
        <v>9</v>
      </c>
      <c r="B31" s="93"/>
      <c r="C31" s="93"/>
      <c r="D31" s="93"/>
      <c r="E31" s="93"/>
      <c r="F31" s="76"/>
      <c r="G31" s="67"/>
      <c r="H31" s="78"/>
      <c r="I31" s="20"/>
      <c r="J31" s="82"/>
      <c r="K31" s="83"/>
      <c r="L31" s="84"/>
      <c r="M31" s="85"/>
      <c r="N31" s="86"/>
      <c r="O31" s="87"/>
    </row>
    <row r="32" spans="1:15" ht="20.25">
      <c r="A32" s="41">
        <v>10</v>
      </c>
      <c r="B32" s="93"/>
      <c r="C32" s="93"/>
      <c r="D32" s="93"/>
      <c r="E32" s="93"/>
      <c r="F32" s="76"/>
      <c r="G32" s="67"/>
      <c r="H32" s="78"/>
      <c r="I32" s="20"/>
      <c r="J32" s="35" t="s">
        <v>70</v>
      </c>
      <c r="K32" s="59">
        <v>55</v>
      </c>
      <c r="L32" s="33">
        <f>COUNTIF($F$23:$F$130,"3p")</f>
        <v>0</v>
      </c>
      <c r="M32" s="81" t="s">
        <v>75</v>
      </c>
      <c r="N32" s="34">
        <f>IF(M32='Meet Director Lists'!$G$2,$N$28,IF(M32='Meet Director Lists'!$G$4,$N$28,0))</f>
        <v>0</v>
      </c>
      <c r="O32" s="43">
        <f t="shared" si="0"/>
        <v>0</v>
      </c>
    </row>
    <row r="33" spans="1:15" ht="20.25">
      <c r="A33" s="41">
        <v>11</v>
      </c>
      <c r="B33" s="93"/>
      <c r="C33" s="93"/>
      <c r="D33" s="93"/>
      <c r="E33" s="93"/>
      <c r="F33" s="76"/>
      <c r="G33" s="67"/>
      <c r="H33" s="78"/>
      <c r="I33" s="20"/>
      <c r="J33" s="35" t="s">
        <v>34</v>
      </c>
      <c r="K33" s="59">
        <v>55</v>
      </c>
      <c r="L33" s="33">
        <f>COUNTIF($F$23:$F$130,4)</f>
        <v>0</v>
      </c>
      <c r="M33" s="81" t="s">
        <v>75</v>
      </c>
      <c r="N33" s="34">
        <f>IF(M33='Meet Director Lists'!$G$2,$N$28,IF(M33='Meet Director Lists'!$G$4,$N$28,0))</f>
        <v>0</v>
      </c>
      <c r="O33" s="43">
        <f t="shared" si="0"/>
        <v>0</v>
      </c>
    </row>
    <row r="34" spans="1:15" ht="20.25">
      <c r="A34" s="41">
        <v>12</v>
      </c>
      <c r="B34" s="93"/>
      <c r="C34" s="93"/>
      <c r="D34" s="93"/>
      <c r="E34" s="93"/>
      <c r="F34" s="76"/>
      <c r="G34" s="67"/>
      <c r="H34" s="78"/>
      <c r="I34" s="20"/>
      <c r="J34" s="35" t="s">
        <v>35</v>
      </c>
      <c r="K34" s="59">
        <v>55</v>
      </c>
      <c r="L34" s="33">
        <f>COUNTIF($F$23:$F$130,5)</f>
        <v>0</v>
      </c>
      <c r="M34" s="81" t="s">
        <v>75</v>
      </c>
      <c r="N34" s="34">
        <f>IF(M34='Meet Director Lists'!$G$2,$N$28,IF(M34='Meet Director Lists'!$G$4,$N$28,0))</f>
        <v>0</v>
      </c>
      <c r="O34" s="43">
        <f t="shared" si="0"/>
        <v>0</v>
      </c>
    </row>
    <row r="35" spans="1:15" ht="20.25">
      <c r="A35" s="41">
        <v>13</v>
      </c>
      <c r="B35" s="93"/>
      <c r="C35" s="93"/>
      <c r="D35" s="93"/>
      <c r="E35" s="93"/>
      <c r="F35" s="76"/>
      <c r="G35" s="67"/>
      <c r="H35" s="78"/>
      <c r="I35" s="20"/>
      <c r="J35" s="35" t="s">
        <v>36</v>
      </c>
      <c r="K35" s="59">
        <v>55</v>
      </c>
      <c r="L35" s="33">
        <f>COUNTIF($F$23:$F$130,6)</f>
        <v>0</v>
      </c>
      <c r="M35" s="81" t="s">
        <v>75</v>
      </c>
      <c r="N35" s="34">
        <f>IF(M35='Meet Director Lists'!$G$2,$N$28,IF(M35='Meet Director Lists'!$G$4,$N$28,0))</f>
        <v>0</v>
      </c>
      <c r="O35" s="43">
        <f t="shared" si="0"/>
        <v>0</v>
      </c>
    </row>
    <row r="36" spans="1:15" ht="20.25">
      <c r="A36" s="41">
        <v>14</v>
      </c>
      <c r="B36" s="93"/>
      <c r="C36" s="93"/>
      <c r="D36" s="93"/>
      <c r="E36" s="93"/>
      <c r="F36" s="76"/>
      <c r="G36" s="67"/>
      <c r="H36" s="78"/>
      <c r="I36" s="20"/>
      <c r="J36" s="35" t="s">
        <v>37</v>
      </c>
      <c r="K36" s="59">
        <v>55</v>
      </c>
      <c r="L36" s="33">
        <f>COUNTIF($F$23:$F$130,7)</f>
        <v>0</v>
      </c>
      <c r="M36" s="81" t="s">
        <v>75</v>
      </c>
      <c r="N36" s="34">
        <f>IF(M36='Meet Director Lists'!$G$2,$N$28,IF(M36='Meet Director Lists'!$G$4,$N$28,0))</f>
        <v>0</v>
      </c>
      <c r="O36" s="43">
        <f t="shared" si="0"/>
        <v>0</v>
      </c>
    </row>
    <row r="37" spans="1:15" ht="20.25">
      <c r="A37" s="41">
        <v>15</v>
      </c>
      <c r="B37" s="93"/>
      <c r="C37" s="93"/>
      <c r="D37" s="93"/>
      <c r="E37" s="93"/>
      <c r="F37" s="80"/>
      <c r="G37" s="67"/>
      <c r="H37" s="78"/>
      <c r="I37" s="20"/>
      <c r="J37" s="35" t="s">
        <v>38</v>
      </c>
      <c r="K37" s="59">
        <v>55</v>
      </c>
      <c r="L37" s="33">
        <f>COUNTIF($F$23:$F$130,8)</f>
        <v>0</v>
      </c>
      <c r="M37" s="81" t="s">
        <v>75</v>
      </c>
      <c r="N37" s="34">
        <f>IF(M37='Meet Director Lists'!$G$2,$N$28,IF(M37='Meet Director Lists'!$G$4,$N$28,0))</f>
        <v>0</v>
      </c>
      <c r="O37" s="43">
        <f t="shared" si="0"/>
        <v>0</v>
      </c>
    </row>
    <row r="38" spans="1:15" ht="20.25">
      <c r="A38" s="41">
        <v>16</v>
      </c>
      <c r="B38" s="93"/>
      <c r="C38" s="93"/>
      <c r="D38" s="74"/>
      <c r="E38" s="75"/>
      <c r="F38" s="76"/>
      <c r="G38" s="67"/>
      <c r="H38" s="78"/>
      <c r="I38" s="20"/>
      <c r="J38" s="35"/>
      <c r="K38" s="59"/>
      <c r="L38" s="33"/>
      <c r="M38" s="81"/>
      <c r="N38" s="34"/>
      <c r="O38" s="43"/>
    </row>
    <row r="39" spans="1:15" ht="20.25">
      <c r="A39" s="41">
        <v>17</v>
      </c>
      <c r="B39" s="93"/>
      <c r="C39" s="93"/>
      <c r="D39" s="74"/>
      <c r="E39" s="75"/>
      <c r="F39" s="76"/>
      <c r="G39" s="67"/>
      <c r="H39" s="78"/>
      <c r="I39" s="20"/>
      <c r="J39" s="35" t="s">
        <v>20</v>
      </c>
      <c r="K39" s="59">
        <v>50</v>
      </c>
      <c r="L39" s="33">
        <f>COUNTIF($F$23:$F$130,"XB")</f>
        <v>0</v>
      </c>
      <c r="M39" s="81" t="s">
        <v>75</v>
      </c>
      <c r="N39" s="34">
        <f>IF(M39='Meet Director Lists'!$G$2,$N$28,IF(M39='Meet Director Lists'!$G$4,$N$28,0))</f>
        <v>0</v>
      </c>
      <c r="O39" s="43">
        <f>(K39*L39)+N39</f>
        <v>0</v>
      </c>
    </row>
    <row r="40" spans="1:15" ht="20.25">
      <c r="A40" s="41">
        <v>18</v>
      </c>
      <c r="B40" s="93"/>
      <c r="C40" s="93"/>
      <c r="D40" s="74"/>
      <c r="E40" s="75"/>
      <c r="F40" s="76"/>
      <c r="G40" s="67"/>
      <c r="H40" s="78"/>
      <c r="I40" s="20"/>
      <c r="J40" s="35" t="s">
        <v>21</v>
      </c>
      <c r="K40" s="59">
        <v>55</v>
      </c>
      <c r="L40" s="33">
        <f>COUNTIF($F$23:$F$130,"XS")</f>
        <v>0</v>
      </c>
      <c r="M40" s="81" t="s">
        <v>75</v>
      </c>
      <c r="N40" s="34">
        <f>IF(M40='Meet Director Lists'!$G$2,$N$28,IF(M40='Meet Director Lists'!$G$4,$N$28,0))</f>
        <v>0</v>
      </c>
      <c r="O40" s="43">
        <f>(K40*L40)+N40</f>
        <v>0</v>
      </c>
    </row>
    <row r="41" spans="1:15" ht="20.25">
      <c r="A41" s="41">
        <v>19</v>
      </c>
      <c r="B41" s="93"/>
      <c r="C41" s="93"/>
      <c r="D41" s="74"/>
      <c r="E41" s="75"/>
      <c r="F41" s="76"/>
      <c r="G41" s="67"/>
      <c r="H41" s="78"/>
      <c r="I41" s="20"/>
      <c r="J41" s="35" t="s">
        <v>22</v>
      </c>
      <c r="K41" s="59">
        <v>55</v>
      </c>
      <c r="L41" s="33">
        <f>COUNTIF($F$23:$F$130,"XG")</f>
        <v>0</v>
      </c>
      <c r="M41" s="81" t="s">
        <v>75</v>
      </c>
      <c r="N41" s="34">
        <f>IF(M41='Meet Director Lists'!$G$2,$N$28,IF(M41='Meet Director Lists'!$G$4,$N$28,0))</f>
        <v>0</v>
      </c>
      <c r="O41" s="43">
        <f>(K41*L41)+N41</f>
        <v>0</v>
      </c>
    </row>
    <row r="42" spans="1:15" ht="20.25">
      <c r="A42" s="41">
        <v>20</v>
      </c>
      <c r="B42" s="93"/>
      <c r="C42" s="93"/>
      <c r="D42" s="74"/>
      <c r="E42" s="75"/>
      <c r="F42" s="76"/>
      <c r="G42" s="67"/>
      <c r="H42" s="78"/>
      <c r="I42" s="20"/>
      <c r="J42" s="35" t="s">
        <v>23</v>
      </c>
      <c r="K42" s="59">
        <v>55</v>
      </c>
      <c r="L42" s="33">
        <f>COUNTIF($F$23:$F$130,"XP")</f>
        <v>0</v>
      </c>
      <c r="M42" s="81" t="s">
        <v>75</v>
      </c>
      <c r="N42" s="34">
        <f>IF(M42='Meet Director Lists'!$G$2,$N$28,IF(M42='Meet Director Lists'!$G$4,$N$28,0))</f>
        <v>0</v>
      </c>
      <c r="O42" s="43">
        <f>(K42*L42)+N42</f>
        <v>0</v>
      </c>
    </row>
    <row r="43" spans="1:15" ht="20.25">
      <c r="A43" s="41">
        <v>21</v>
      </c>
      <c r="B43" s="93"/>
      <c r="C43" s="93"/>
      <c r="D43" s="93"/>
      <c r="E43" s="93"/>
      <c r="F43" s="76"/>
      <c r="G43" s="67"/>
      <c r="H43" s="78"/>
      <c r="I43" s="20"/>
      <c r="J43" s="35" t="s">
        <v>24</v>
      </c>
      <c r="K43" s="59">
        <v>55</v>
      </c>
      <c r="L43" s="33">
        <f>COUNTIF($F$23:$F$130,"XD")</f>
        <v>0</v>
      </c>
      <c r="M43" s="81" t="s">
        <v>75</v>
      </c>
      <c r="N43" s="34">
        <f>IF(M43='Meet Director Lists'!$G$2,$N$28,IF(M43='Meet Director Lists'!$G$4,$N$28,0))</f>
        <v>0</v>
      </c>
      <c r="O43" s="43">
        <f>(K43*L43)+N43</f>
        <v>0</v>
      </c>
    </row>
    <row r="44" spans="1:15" ht="20.25">
      <c r="A44" s="41">
        <v>22</v>
      </c>
      <c r="B44" s="93"/>
      <c r="C44" s="93"/>
      <c r="D44" s="93"/>
      <c r="E44" s="93"/>
      <c r="F44" s="76"/>
      <c r="G44" s="67"/>
      <c r="H44" s="78"/>
      <c r="I44" s="20"/>
      <c r="J44" s="20"/>
      <c r="K44" s="29"/>
      <c r="L44" s="20"/>
      <c r="M44" s="20"/>
      <c r="N44" s="29"/>
      <c r="O44" s="44"/>
    </row>
    <row r="45" spans="1:15" ht="20.25">
      <c r="A45" s="41">
        <v>23</v>
      </c>
      <c r="B45" s="93"/>
      <c r="C45" s="93"/>
      <c r="D45" s="93"/>
      <c r="E45" s="93"/>
      <c r="F45" s="76"/>
      <c r="G45" s="67"/>
      <c r="H45" s="78"/>
      <c r="I45" s="20"/>
      <c r="J45" s="20"/>
      <c r="K45" s="31" t="s">
        <v>41</v>
      </c>
      <c r="L45" s="19"/>
      <c r="M45" s="19"/>
      <c r="N45" s="31"/>
      <c r="O45" s="43">
        <f>SUM(O29:O43)</f>
        <v>0</v>
      </c>
    </row>
    <row r="46" spans="1:16" ht="20.25">
      <c r="A46" s="41">
        <v>24</v>
      </c>
      <c r="B46" s="93"/>
      <c r="C46" s="93"/>
      <c r="D46" s="93"/>
      <c r="E46" s="93"/>
      <c r="F46" s="76"/>
      <c r="G46" s="67"/>
      <c r="H46" s="78"/>
      <c r="I46" s="20"/>
      <c r="J46" s="20"/>
      <c r="K46" s="88" t="s">
        <v>63</v>
      </c>
      <c r="L46" s="89"/>
      <c r="M46" s="90" t="s">
        <v>66</v>
      </c>
      <c r="N46" s="91" t="s">
        <v>9</v>
      </c>
      <c r="O46" s="87">
        <f>IF(N46="yes",-100,0)</f>
        <v>0</v>
      </c>
      <c r="P46" s="9"/>
    </row>
    <row r="47" spans="1:16" ht="20.25">
      <c r="A47" s="41">
        <v>25</v>
      </c>
      <c r="B47" s="93"/>
      <c r="C47" s="93"/>
      <c r="D47" s="93"/>
      <c r="E47" s="93"/>
      <c r="F47" s="76"/>
      <c r="G47" s="67"/>
      <c r="H47" s="78"/>
      <c r="I47" s="20"/>
      <c r="J47" s="20"/>
      <c r="K47" s="31" t="s">
        <v>42</v>
      </c>
      <c r="L47" s="19"/>
      <c r="M47" s="32" t="s">
        <v>78</v>
      </c>
      <c r="N47" s="31"/>
      <c r="O47" s="43">
        <f>SUM(O45:O46)</f>
        <v>0</v>
      </c>
      <c r="P47" s="9"/>
    </row>
    <row r="48" spans="1:16" ht="20.25">
      <c r="A48" s="41">
        <v>26</v>
      </c>
      <c r="B48" s="93"/>
      <c r="C48" s="93"/>
      <c r="D48" s="93"/>
      <c r="E48" s="93"/>
      <c r="F48" s="76"/>
      <c r="G48" s="67"/>
      <c r="H48" s="78"/>
      <c r="I48" s="9"/>
      <c r="J48" s="20"/>
      <c r="K48" s="29"/>
      <c r="L48" s="20"/>
      <c r="M48" s="20"/>
      <c r="N48" s="29"/>
      <c r="O48" s="44"/>
      <c r="P48" s="9"/>
    </row>
    <row r="49" spans="1:16" ht="20.25">
      <c r="A49" s="41">
        <v>27</v>
      </c>
      <c r="B49" s="93"/>
      <c r="C49" s="93"/>
      <c r="D49" s="93"/>
      <c r="E49" s="93"/>
      <c r="F49" s="76"/>
      <c r="G49" s="67"/>
      <c r="H49" s="78"/>
      <c r="I49" s="9"/>
      <c r="J49" s="20"/>
      <c r="K49" s="29"/>
      <c r="L49" s="20"/>
      <c r="M49" s="20"/>
      <c r="N49" s="29"/>
      <c r="O49" s="44"/>
      <c r="P49" s="9"/>
    </row>
    <row r="50" spans="1:16" ht="20.25">
      <c r="A50" s="41">
        <v>28</v>
      </c>
      <c r="B50" s="93"/>
      <c r="C50" s="93"/>
      <c r="D50" s="93"/>
      <c r="E50" s="93"/>
      <c r="F50" s="76"/>
      <c r="G50" s="67"/>
      <c r="H50" s="78"/>
      <c r="I50" s="9"/>
      <c r="J50" s="9"/>
      <c r="K50" s="9"/>
      <c r="L50" s="9"/>
      <c r="M50" s="9"/>
      <c r="N50" s="9"/>
      <c r="O50" s="10"/>
      <c r="P50" s="9"/>
    </row>
    <row r="51" spans="1:16" ht="20.25">
      <c r="A51" s="41">
        <v>29</v>
      </c>
      <c r="B51" s="93"/>
      <c r="C51" s="93"/>
      <c r="D51" s="93"/>
      <c r="E51" s="93"/>
      <c r="F51" s="76"/>
      <c r="G51" s="67"/>
      <c r="H51" s="78"/>
      <c r="I51" s="9"/>
      <c r="J51" s="9"/>
      <c r="K51" s="9"/>
      <c r="L51" s="9"/>
      <c r="M51" s="9"/>
      <c r="N51" s="9"/>
      <c r="O51" s="10"/>
      <c r="P51" s="9"/>
    </row>
    <row r="52" spans="1:15" ht="20.25">
      <c r="A52" s="41">
        <v>30</v>
      </c>
      <c r="B52" s="93"/>
      <c r="C52" s="93"/>
      <c r="D52" s="93"/>
      <c r="E52" s="93"/>
      <c r="F52" s="76"/>
      <c r="G52" s="67"/>
      <c r="H52" s="78"/>
      <c r="I52" s="9"/>
      <c r="J52" s="9"/>
      <c r="K52" s="9"/>
      <c r="L52" s="9"/>
      <c r="M52" s="9"/>
      <c r="N52" s="9"/>
      <c r="O52" s="10"/>
    </row>
    <row r="53" spans="1:15" ht="20.25">
      <c r="A53" s="41">
        <v>31</v>
      </c>
      <c r="B53" s="93"/>
      <c r="C53" s="93"/>
      <c r="D53" s="93"/>
      <c r="E53" s="93"/>
      <c r="F53" s="76"/>
      <c r="G53" s="67"/>
      <c r="H53" s="78"/>
      <c r="I53" s="9"/>
      <c r="J53" s="9"/>
      <c r="K53" s="9"/>
      <c r="L53" s="9"/>
      <c r="M53" s="9"/>
      <c r="N53" s="9"/>
      <c r="O53" s="10"/>
    </row>
    <row r="54" spans="1:15" ht="20.25">
      <c r="A54" s="41">
        <v>32</v>
      </c>
      <c r="B54" s="93"/>
      <c r="C54" s="93"/>
      <c r="D54" s="93"/>
      <c r="E54" s="93"/>
      <c r="F54" s="76"/>
      <c r="G54" s="67"/>
      <c r="H54" s="78"/>
      <c r="I54" s="9"/>
      <c r="J54" s="9"/>
      <c r="K54" s="9"/>
      <c r="L54" s="9"/>
      <c r="M54" s="9"/>
      <c r="N54" s="9"/>
      <c r="O54" s="10"/>
    </row>
    <row r="55" spans="1:15" ht="20.25">
      <c r="A55" s="41">
        <v>33</v>
      </c>
      <c r="B55" s="93"/>
      <c r="C55" s="93"/>
      <c r="D55" s="93"/>
      <c r="E55" s="93"/>
      <c r="F55" s="76"/>
      <c r="G55" s="67"/>
      <c r="H55" s="78"/>
      <c r="I55" s="9"/>
      <c r="J55" s="9"/>
      <c r="K55" s="9"/>
      <c r="L55" s="9"/>
      <c r="M55" s="9"/>
      <c r="N55" s="9" t="s">
        <v>69</v>
      </c>
      <c r="O55" s="10"/>
    </row>
    <row r="56" spans="1:15" ht="20.25">
      <c r="A56" s="41">
        <v>34</v>
      </c>
      <c r="B56" s="93"/>
      <c r="C56" s="93"/>
      <c r="D56" s="93"/>
      <c r="E56" s="93"/>
      <c r="F56" s="76"/>
      <c r="G56" s="67"/>
      <c r="H56" s="78"/>
      <c r="I56" s="9"/>
      <c r="J56" s="51"/>
      <c r="K56" s="51"/>
      <c r="L56" s="51"/>
      <c r="M56" s="52" t="s">
        <v>54</v>
      </c>
      <c r="N56" s="69" t="s">
        <v>10</v>
      </c>
      <c r="O56" s="70">
        <f aca="true" t="shared" si="1" ref="O56:O65">COUNTIF($G$23:$G$67,N56)</f>
        <v>0</v>
      </c>
    </row>
    <row r="57" spans="1:15" ht="20.25">
      <c r="A57" s="41">
        <v>35</v>
      </c>
      <c r="B57" s="93"/>
      <c r="C57" s="93"/>
      <c r="D57" s="93"/>
      <c r="E57" s="93"/>
      <c r="F57" s="76"/>
      <c r="G57" s="67"/>
      <c r="H57" s="78"/>
      <c r="I57" s="9"/>
      <c r="J57" s="51"/>
      <c r="K57" s="51"/>
      <c r="L57" s="51"/>
      <c r="M57" s="47"/>
      <c r="N57" s="69" t="s">
        <v>11</v>
      </c>
      <c r="O57" s="70">
        <f t="shared" si="1"/>
        <v>0</v>
      </c>
    </row>
    <row r="58" spans="1:15" ht="20.25">
      <c r="A58" s="41">
        <v>36</v>
      </c>
      <c r="B58" s="93"/>
      <c r="C58" s="93"/>
      <c r="D58" s="93"/>
      <c r="E58" s="93"/>
      <c r="F58" s="76"/>
      <c r="G58" s="67"/>
      <c r="H58" s="78"/>
      <c r="I58" s="9"/>
      <c r="J58" s="51"/>
      <c r="K58" s="51" t="s">
        <v>68</v>
      </c>
      <c r="L58" s="51"/>
      <c r="M58" s="47"/>
      <c r="N58" s="69" t="s">
        <v>12</v>
      </c>
      <c r="O58" s="70">
        <f t="shared" si="1"/>
        <v>0</v>
      </c>
    </row>
    <row r="59" spans="1:15" ht="20.25">
      <c r="A59" s="41">
        <v>37</v>
      </c>
      <c r="B59" s="93"/>
      <c r="C59" s="93"/>
      <c r="D59" s="93"/>
      <c r="E59" s="93"/>
      <c r="F59" s="76"/>
      <c r="G59" s="67"/>
      <c r="H59" s="78"/>
      <c r="I59" s="9"/>
      <c r="J59" s="47" t="s">
        <v>53</v>
      </c>
      <c r="K59" s="73" t="s">
        <v>13</v>
      </c>
      <c r="L59" s="73">
        <f aca="true" t="shared" si="2" ref="L59:L65">COUNTIF(F$13:F$19,K59)</f>
        <v>0</v>
      </c>
      <c r="M59" s="47"/>
      <c r="N59" s="69" t="s">
        <v>13</v>
      </c>
      <c r="O59" s="70">
        <f t="shared" si="1"/>
        <v>0</v>
      </c>
    </row>
    <row r="60" spans="1:15" ht="20.25">
      <c r="A60" s="41">
        <v>38</v>
      </c>
      <c r="B60" s="93"/>
      <c r="C60" s="93"/>
      <c r="D60" s="93"/>
      <c r="E60" s="93"/>
      <c r="F60" s="76"/>
      <c r="G60" s="67"/>
      <c r="H60" s="78"/>
      <c r="I60" s="9"/>
      <c r="J60" s="47"/>
      <c r="K60" s="73" t="s">
        <v>14</v>
      </c>
      <c r="L60" s="73">
        <f t="shared" si="2"/>
        <v>0</v>
      </c>
      <c r="M60" s="47"/>
      <c r="N60" s="69" t="s">
        <v>14</v>
      </c>
      <c r="O60" s="70">
        <f t="shared" si="1"/>
        <v>0</v>
      </c>
    </row>
    <row r="61" spans="1:15" ht="20.25">
      <c r="A61" s="41">
        <v>39</v>
      </c>
      <c r="B61" s="93"/>
      <c r="C61" s="93"/>
      <c r="D61" s="93"/>
      <c r="E61" s="93"/>
      <c r="F61" s="76"/>
      <c r="G61" s="67"/>
      <c r="H61" s="78"/>
      <c r="I61" s="9"/>
      <c r="J61" s="47"/>
      <c r="K61" s="73" t="s">
        <v>15</v>
      </c>
      <c r="L61" s="73">
        <f t="shared" si="2"/>
        <v>0</v>
      </c>
      <c r="M61" s="47"/>
      <c r="N61" s="69" t="s">
        <v>15</v>
      </c>
      <c r="O61" s="70">
        <f t="shared" si="1"/>
        <v>0</v>
      </c>
    </row>
    <row r="62" spans="1:15" ht="20.25">
      <c r="A62" s="41">
        <v>40</v>
      </c>
      <c r="B62" s="93"/>
      <c r="C62" s="93"/>
      <c r="D62" s="93"/>
      <c r="E62" s="93"/>
      <c r="F62" s="76"/>
      <c r="G62" s="67"/>
      <c r="H62" s="78"/>
      <c r="I62" s="9"/>
      <c r="J62" s="47"/>
      <c r="K62" s="73" t="s">
        <v>16</v>
      </c>
      <c r="L62" s="73">
        <f t="shared" si="2"/>
        <v>0</v>
      </c>
      <c r="M62" s="47"/>
      <c r="N62" s="69" t="s">
        <v>16</v>
      </c>
      <c r="O62" s="70">
        <f t="shared" si="1"/>
        <v>0</v>
      </c>
    </row>
    <row r="63" spans="1:15" ht="20.25">
      <c r="A63" s="41">
        <v>41</v>
      </c>
      <c r="B63" s="93"/>
      <c r="C63" s="93"/>
      <c r="D63" s="93"/>
      <c r="E63" s="93"/>
      <c r="F63" s="76"/>
      <c r="G63" s="67"/>
      <c r="H63" s="78"/>
      <c r="I63" s="9"/>
      <c r="J63" s="47"/>
      <c r="K63" s="73" t="s">
        <v>17</v>
      </c>
      <c r="L63" s="73">
        <f t="shared" si="2"/>
        <v>0</v>
      </c>
      <c r="M63" s="47"/>
      <c r="N63" s="69" t="s">
        <v>17</v>
      </c>
      <c r="O63" s="70">
        <f t="shared" si="1"/>
        <v>0</v>
      </c>
    </row>
    <row r="64" spans="1:15" ht="20.25">
      <c r="A64" s="41">
        <v>42</v>
      </c>
      <c r="B64" s="93"/>
      <c r="C64" s="93"/>
      <c r="D64" s="93"/>
      <c r="E64" s="93"/>
      <c r="F64" s="76"/>
      <c r="G64" s="67"/>
      <c r="H64" s="78"/>
      <c r="I64" s="9"/>
      <c r="J64" s="47"/>
      <c r="K64" s="73" t="s">
        <v>18</v>
      </c>
      <c r="L64" s="73">
        <f t="shared" si="2"/>
        <v>0</v>
      </c>
      <c r="M64" s="47"/>
      <c r="N64" s="69" t="s">
        <v>18</v>
      </c>
      <c r="O64" s="70">
        <f t="shared" si="1"/>
        <v>0</v>
      </c>
    </row>
    <row r="65" spans="1:15" ht="20.25">
      <c r="A65" s="41">
        <v>43</v>
      </c>
      <c r="B65" s="93"/>
      <c r="C65" s="93"/>
      <c r="D65" s="93"/>
      <c r="E65" s="93"/>
      <c r="F65" s="76"/>
      <c r="G65" s="67"/>
      <c r="H65" s="78"/>
      <c r="I65" s="9"/>
      <c r="J65" s="47"/>
      <c r="K65" s="73" t="s">
        <v>19</v>
      </c>
      <c r="L65" s="73">
        <f t="shared" si="2"/>
        <v>0</v>
      </c>
      <c r="M65" s="47"/>
      <c r="N65" s="69" t="s">
        <v>19</v>
      </c>
      <c r="O65" s="70">
        <f t="shared" si="1"/>
        <v>0</v>
      </c>
    </row>
    <row r="66" spans="1:15" ht="20.25">
      <c r="A66" s="41">
        <v>44</v>
      </c>
      <c r="B66" s="93"/>
      <c r="C66" s="93"/>
      <c r="D66" s="93"/>
      <c r="E66" s="93"/>
      <c r="F66" s="76"/>
      <c r="G66" s="67"/>
      <c r="H66" s="78"/>
      <c r="I66" s="9"/>
      <c r="J66" s="47"/>
      <c r="K66" s="54" t="s">
        <v>56</v>
      </c>
      <c r="L66" s="55">
        <f>SUM(L56:L65)</f>
        <v>0</v>
      </c>
      <c r="M66" s="47"/>
      <c r="N66" s="54" t="s">
        <v>62</v>
      </c>
      <c r="O66" s="57">
        <f>SUM(O56:O65)</f>
        <v>0</v>
      </c>
    </row>
    <row r="67" spans="1:15" ht="21" thickBot="1">
      <c r="A67" s="45">
        <v>45</v>
      </c>
      <c r="B67" s="98"/>
      <c r="C67" s="98"/>
      <c r="D67" s="98"/>
      <c r="E67" s="98"/>
      <c r="F67" s="77"/>
      <c r="G67" s="68"/>
      <c r="H67" s="79"/>
      <c r="I67" s="46"/>
      <c r="J67" s="46"/>
      <c r="K67" s="46"/>
      <c r="L67" s="46"/>
      <c r="M67" s="46"/>
      <c r="N67" s="46"/>
      <c r="O67" s="18"/>
    </row>
  </sheetData>
  <sheetProtection sheet="1" selectLockedCells="1"/>
  <mergeCells count="111">
    <mergeCell ref="B60:C60"/>
    <mergeCell ref="D59:E59"/>
    <mergeCell ref="B56:C56"/>
    <mergeCell ref="D60:E60"/>
    <mergeCell ref="B61:C61"/>
    <mergeCell ref="D61:E61"/>
    <mergeCell ref="B58:C58"/>
    <mergeCell ref="D58:E58"/>
    <mergeCell ref="B59:C59"/>
    <mergeCell ref="D56:E56"/>
    <mergeCell ref="B57:C57"/>
    <mergeCell ref="D57:E57"/>
    <mergeCell ref="B67:C67"/>
    <mergeCell ref="D67:E67"/>
    <mergeCell ref="B63:C63"/>
    <mergeCell ref="D63:E63"/>
    <mergeCell ref="B64:C64"/>
    <mergeCell ref="D64:E64"/>
    <mergeCell ref="B65:C65"/>
    <mergeCell ref="D65:E65"/>
    <mergeCell ref="B66:C66"/>
    <mergeCell ref="D35:E35"/>
    <mergeCell ref="B36:C36"/>
    <mergeCell ref="D36:E36"/>
    <mergeCell ref="B48:C48"/>
    <mergeCell ref="B39:C39"/>
    <mergeCell ref="D66:E66"/>
    <mergeCell ref="B62:C62"/>
    <mergeCell ref="D62:E62"/>
    <mergeCell ref="B54:C54"/>
    <mergeCell ref="D54:E54"/>
    <mergeCell ref="B52:C52"/>
    <mergeCell ref="D52:E52"/>
    <mergeCell ref="B53:C53"/>
    <mergeCell ref="D53:E53"/>
    <mergeCell ref="B55:C55"/>
    <mergeCell ref="D55:E55"/>
    <mergeCell ref="B30:C30"/>
    <mergeCell ref="B28:C28"/>
    <mergeCell ref="B29:C29"/>
    <mergeCell ref="B38:C38"/>
    <mergeCell ref="I8:J8"/>
    <mergeCell ref="B31:C31"/>
    <mergeCell ref="D23:E23"/>
    <mergeCell ref="D24:E24"/>
    <mergeCell ref="D25:E25"/>
    <mergeCell ref="D28:E28"/>
    <mergeCell ref="B26:C26"/>
    <mergeCell ref="B27:C27"/>
    <mergeCell ref="M4:O4"/>
    <mergeCell ref="M6:O6"/>
    <mergeCell ref="M8:N8"/>
    <mergeCell ref="B25:C25"/>
    <mergeCell ref="D29:E29"/>
    <mergeCell ref="B23:C23"/>
    <mergeCell ref="B24:C24"/>
    <mergeCell ref="B22:C22"/>
    <mergeCell ref="D22:E22"/>
    <mergeCell ref="D4:F4"/>
    <mergeCell ref="D6:G6"/>
    <mergeCell ref="D15:E15"/>
    <mergeCell ref="D26:E26"/>
    <mergeCell ref="D27:E27"/>
    <mergeCell ref="D30:E30"/>
    <mergeCell ref="D31:E31"/>
    <mergeCell ref="D33:E33"/>
    <mergeCell ref="B51:C51"/>
    <mergeCell ref="B45:C45"/>
    <mergeCell ref="D45:E45"/>
    <mergeCell ref="D48:E48"/>
    <mergeCell ref="B49:C49"/>
    <mergeCell ref="B42:C42"/>
    <mergeCell ref="D51:E51"/>
    <mergeCell ref="B50:C50"/>
    <mergeCell ref="D50:E50"/>
    <mergeCell ref="B46:C46"/>
    <mergeCell ref="D46:E46"/>
    <mergeCell ref="B32:C32"/>
    <mergeCell ref="B40:C40"/>
    <mergeCell ref="B41:C41"/>
    <mergeCell ref="B34:C34"/>
    <mergeCell ref="D34:E34"/>
    <mergeCell ref="B35:C35"/>
    <mergeCell ref="B47:C47"/>
    <mergeCell ref="D47:E47"/>
    <mergeCell ref="B37:C37"/>
    <mergeCell ref="D37:E37"/>
    <mergeCell ref="B43:C43"/>
    <mergeCell ref="D43:E43"/>
    <mergeCell ref="B44:C44"/>
    <mergeCell ref="D44:E44"/>
    <mergeCell ref="D49:E49"/>
    <mergeCell ref="C8:E8"/>
    <mergeCell ref="B12:C12"/>
    <mergeCell ref="D12:E12"/>
    <mergeCell ref="B13:C13"/>
    <mergeCell ref="B19:C19"/>
    <mergeCell ref="D19:E19"/>
    <mergeCell ref="B16:C16"/>
    <mergeCell ref="D16:E16"/>
    <mergeCell ref="B17:C17"/>
    <mergeCell ref="D2:H2"/>
    <mergeCell ref="D32:E32"/>
    <mergeCell ref="B33:C33"/>
    <mergeCell ref="D17:E17"/>
    <mergeCell ref="B18:C18"/>
    <mergeCell ref="D18:E18"/>
    <mergeCell ref="D13:E13"/>
    <mergeCell ref="B14:C14"/>
    <mergeCell ref="D14:E14"/>
    <mergeCell ref="B15:C15"/>
  </mergeCells>
  <dataValidations count="6">
    <dataValidation type="list" allowBlank="1" showInputMessage="1" showErrorMessage="1" sqref="N46">
      <formula1>yesno</formula1>
    </dataValidation>
    <dataValidation type="list" allowBlank="1" showInputMessage="1" showErrorMessage="1" sqref="M29:M43">
      <formula1>teamsize</formula1>
    </dataValidation>
    <dataValidation type="list" allowBlank="1" showInputMessage="1" showErrorMessage="1" sqref="F13:F19">
      <formula1>ADULTSIZES</formula1>
    </dataValidation>
    <dataValidation type="list" allowBlank="1" showInputMessage="1" showErrorMessage="1" sqref="G13:G19">
      <formula1>usagstatus</formula1>
    </dataValidation>
    <dataValidation type="list" allowBlank="1" showInputMessage="1" showErrorMessage="1" sqref="G23:G67">
      <formula1>SIZES</formula1>
    </dataValidation>
    <dataValidation type="list" allowBlank="1" showInputMessage="1" showErrorMessage="1" sqref="F23:F67">
      <formula1>TAAFlevels</formula1>
    </dataValidation>
  </dataValidations>
  <printOptions/>
  <pageMargins left="0.45" right="0.45" top="0.5" bottom="0.5" header="0.3" footer="0.3"/>
  <pageSetup fitToHeight="1" fitToWidth="1" orientation="portrait" scale="57" r:id="rId2"/>
  <headerFooter>
    <oddHeader>&amp;C&amp;"Arial,Bold"TEXAS TOUGH - USAG WOMENS "QUICK ENTRY" FORM</oddHeader>
    <oddFooter>&amp;Rprinted &amp;D
&amp;T</oddFooter>
  </headerFooter>
  <drawing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G2" sqref="G2"/>
    </sheetView>
  </sheetViews>
  <sheetFormatPr defaultColWidth="9.140625" defaultRowHeight="15"/>
  <sheetData>
    <row r="1" spans="1:7" ht="14.25">
      <c r="A1" t="s">
        <v>50</v>
      </c>
      <c r="B1" t="s">
        <v>25</v>
      </c>
      <c r="C1" t="s">
        <v>26</v>
      </c>
      <c r="D1" t="s">
        <v>27</v>
      </c>
      <c r="E1" t="s">
        <v>28</v>
      </c>
      <c r="F1" t="s">
        <v>29</v>
      </c>
      <c r="G1" t="s">
        <v>43</v>
      </c>
    </row>
    <row r="2" spans="1:7" ht="14.25">
      <c r="A2" s="50" t="s">
        <v>8</v>
      </c>
      <c r="B2" s="50" t="s">
        <v>10</v>
      </c>
      <c r="C2" s="50">
        <v>1</v>
      </c>
      <c r="D2" s="50">
        <v>41</v>
      </c>
      <c r="E2" s="50">
        <v>1</v>
      </c>
      <c r="F2" s="50">
        <v>1</v>
      </c>
      <c r="G2" s="58" t="s">
        <v>75</v>
      </c>
    </row>
    <row r="3" spans="1:7" ht="14.25">
      <c r="A3" s="50" t="s">
        <v>9</v>
      </c>
      <c r="B3" s="50" t="s">
        <v>11</v>
      </c>
      <c r="C3" s="50">
        <v>2</v>
      </c>
      <c r="D3" s="50">
        <v>42</v>
      </c>
      <c r="E3" s="50">
        <v>2</v>
      </c>
      <c r="F3" s="50">
        <v>2</v>
      </c>
      <c r="G3" s="58" t="s">
        <v>75</v>
      </c>
    </row>
    <row r="4" spans="2:7" ht="14.25">
      <c r="B4" s="50" t="s">
        <v>12</v>
      </c>
      <c r="C4" s="50">
        <v>3</v>
      </c>
      <c r="D4" s="50">
        <v>51</v>
      </c>
      <c r="E4" s="50" t="s">
        <v>30</v>
      </c>
      <c r="F4" s="50">
        <v>3</v>
      </c>
      <c r="G4" s="58" t="s">
        <v>75</v>
      </c>
    </row>
    <row r="5" spans="2:7" ht="14.25">
      <c r="B5" s="50" t="s">
        <v>13</v>
      </c>
      <c r="C5" s="50">
        <v>4</v>
      </c>
      <c r="D5" s="50">
        <v>52</v>
      </c>
      <c r="E5" s="50">
        <v>4</v>
      </c>
      <c r="F5" s="50">
        <v>4</v>
      </c>
      <c r="G5" s="58" t="s">
        <v>75</v>
      </c>
    </row>
    <row r="6" spans="1:6" ht="14.25">
      <c r="A6" t="s">
        <v>51</v>
      </c>
      <c r="B6" s="50" t="s">
        <v>14</v>
      </c>
      <c r="C6" s="50">
        <v>5</v>
      </c>
      <c r="D6" s="50">
        <v>61</v>
      </c>
      <c r="E6" s="50">
        <v>5</v>
      </c>
      <c r="F6" s="50">
        <v>5</v>
      </c>
    </row>
    <row r="7" spans="1:6" ht="14.25">
      <c r="A7" s="50" t="s">
        <v>48</v>
      </c>
      <c r="B7" s="50" t="s">
        <v>15</v>
      </c>
      <c r="C7" s="50">
        <v>6</v>
      </c>
      <c r="D7" s="50">
        <v>62</v>
      </c>
      <c r="E7" s="50">
        <v>6</v>
      </c>
      <c r="F7" s="50">
        <v>6</v>
      </c>
    </row>
    <row r="8" spans="1:6" ht="14.25">
      <c r="A8" s="50" t="s">
        <v>49</v>
      </c>
      <c r="B8" s="50" t="s">
        <v>16</v>
      </c>
      <c r="C8" s="50">
        <v>7</v>
      </c>
      <c r="D8" s="50">
        <v>7</v>
      </c>
      <c r="E8" s="50">
        <v>7</v>
      </c>
      <c r="F8" s="50">
        <v>7</v>
      </c>
    </row>
    <row r="9" spans="1:5" ht="14.25">
      <c r="A9" s="50" t="s">
        <v>52</v>
      </c>
      <c r="B9" s="50" t="s">
        <v>17</v>
      </c>
      <c r="C9" s="50">
        <v>8</v>
      </c>
      <c r="D9" s="50">
        <v>8</v>
      </c>
      <c r="E9" s="50">
        <v>8</v>
      </c>
    </row>
    <row r="10" spans="2:5" ht="14.25">
      <c r="B10" s="50" t="s">
        <v>18</v>
      </c>
      <c r="C10" s="50">
        <v>9</v>
      </c>
      <c r="D10" s="50">
        <v>9</v>
      </c>
      <c r="E10" s="50" t="s">
        <v>20</v>
      </c>
    </row>
    <row r="11" spans="2:5" ht="14.25">
      <c r="B11" s="50" t="s">
        <v>19</v>
      </c>
      <c r="C11" s="50">
        <v>10</v>
      </c>
      <c r="D11" s="50">
        <v>10</v>
      </c>
      <c r="E11" s="50" t="s">
        <v>21</v>
      </c>
    </row>
    <row r="12" spans="3:5" ht="14.25">
      <c r="C12" s="50" t="s">
        <v>20</v>
      </c>
      <c r="D12" s="50" t="s">
        <v>31</v>
      </c>
      <c r="E12" s="50" t="s">
        <v>22</v>
      </c>
    </row>
    <row r="13" spans="3:5" ht="14.25">
      <c r="C13" s="50" t="s">
        <v>21</v>
      </c>
      <c r="D13" s="50"/>
      <c r="E13" s="50" t="s">
        <v>23</v>
      </c>
    </row>
    <row r="14" spans="3:5" ht="14.25">
      <c r="C14" s="50" t="s">
        <v>22</v>
      </c>
      <c r="D14" s="50"/>
      <c r="E14" s="50" t="s">
        <v>24</v>
      </c>
    </row>
    <row r="15" spans="3:5" ht="14.25">
      <c r="C15" s="50" t="s">
        <v>23</v>
      </c>
      <c r="D15" s="50"/>
      <c r="E15" s="50"/>
    </row>
    <row r="16" spans="3:5" ht="14.25">
      <c r="C16" s="50" t="s">
        <v>24</v>
      </c>
      <c r="D16" s="50"/>
      <c r="E16" s="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richlori@gmail.com</dc:creator>
  <cp:keywords/>
  <dc:description/>
  <cp:lastModifiedBy>Lori Richards</cp:lastModifiedBy>
  <cp:lastPrinted>2017-09-05T20:20:48Z</cp:lastPrinted>
  <dcterms:created xsi:type="dcterms:W3CDTF">2017-04-04T02:33:42Z</dcterms:created>
  <dcterms:modified xsi:type="dcterms:W3CDTF">2021-10-15T01:28:42Z</dcterms:modified>
  <cp:category/>
  <cp:version/>
  <cp:contentType/>
  <cp:contentStatus/>
</cp:coreProperties>
</file>